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3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F23" i="1"/>
  <c r="H26" i="1"/>
  <c r="D19" i="1"/>
  <c r="D20" i="1"/>
  <c r="H13" i="1"/>
  <c r="H14" i="1"/>
  <c r="H15" i="1"/>
  <c r="D21" i="1"/>
  <c r="D22" i="1"/>
  <c r="E19" i="1"/>
  <c r="E20" i="1"/>
  <c r="E21" i="1"/>
  <c r="E22" i="1"/>
  <c r="F19" i="1"/>
  <c r="F20" i="1"/>
  <c r="F21" i="1"/>
  <c r="F22" i="1"/>
  <c r="C22" i="1"/>
  <c r="D26" i="1"/>
  <c r="D29" i="1"/>
  <c r="D30" i="1"/>
  <c r="D11" i="1"/>
  <c r="D13" i="1"/>
  <c r="D12" i="1"/>
  <c r="D14" i="1"/>
  <c r="D31" i="1"/>
</calcChain>
</file>

<file path=xl/comments1.xml><?xml version="1.0" encoding="utf-8"?>
<comments xmlns="http://schemas.openxmlformats.org/spreadsheetml/2006/main">
  <authors>
    <author>Vania Valeriana</author>
  </authors>
  <commentList>
    <comment ref="F9" authorId="0">
      <text>
        <r>
          <rPr>
            <b/>
            <sz val="9"/>
            <color indexed="81"/>
            <rFont val="Calibri"/>
            <family val="2"/>
          </rPr>
          <t>The number of days in a month when the resources is used</t>
        </r>
      </text>
    </comment>
  </commentList>
</comments>
</file>

<file path=xl/sharedStrings.xml><?xml version="1.0" encoding="utf-8"?>
<sst xmlns="http://schemas.openxmlformats.org/spreadsheetml/2006/main" count="42" uniqueCount="40">
  <si>
    <t>ROI ANALYSIS</t>
  </si>
  <si>
    <t>Y1</t>
  </si>
  <si>
    <t>Y2</t>
  </si>
  <si>
    <t>Y3</t>
  </si>
  <si>
    <t>Y0</t>
  </si>
  <si>
    <t>Cost of Investment</t>
  </si>
  <si>
    <t>Investment Period (in years)</t>
  </si>
  <si>
    <t>Investment Cost Annually</t>
  </si>
  <si>
    <t>Lifetime Investment Cost</t>
  </si>
  <si>
    <t>Monthly Investment cost per person</t>
  </si>
  <si>
    <t>Investment Cost Annually per person</t>
  </si>
  <si>
    <t>Lifetime Investment Cost per person</t>
  </si>
  <si>
    <t># of personnel in company</t>
  </si>
  <si>
    <t xml:space="preserve">Extra Revenue due to Investment </t>
  </si>
  <si>
    <t>Annual revenue before Investment</t>
  </si>
  <si>
    <t>% Revenue growth due to investment</t>
  </si>
  <si>
    <t>Annual Return on Investment</t>
  </si>
  <si>
    <t>Predicted revenue growth before investment</t>
  </si>
  <si>
    <t>Annual revenue 1 year after Investment</t>
  </si>
  <si>
    <t>Revenue Stream</t>
  </si>
  <si>
    <t>Growth from investment</t>
  </si>
  <si>
    <t>Extra revenue from investment</t>
  </si>
  <si>
    <t>Total Return on Investment</t>
  </si>
  <si>
    <t>Calculated</t>
  </si>
  <si>
    <t xml:space="preserve">Fill in data </t>
  </si>
  <si>
    <t>Hard Savings due to Investment</t>
  </si>
  <si>
    <t>Monthly individual savings</t>
  </si>
  <si>
    <t>Total hard savings monthly</t>
  </si>
  <si>
    <t xml:space="preserve"> </t>
  </si>
  <si>
    <t>color code direction:</t>
  </si>
  <si>
    <t>Total annual savings</t>
  </si>
  <si>
    <t>Hard savings</t>
  </si>
  <si>
    <t xml:space="preserve">Lifetime additional revenue </t>
  </si>
  <si>
    <t>Total Benefit</t>
  </si>
  <si>
    <t>Lifetime benefit</t>
  </si>
  <si>
    <t>Average resources required in a day</t>
  </si>
  <si>
    <t># of working days in a month</t>
  </si>
  <si>
    <t>Cost of resources per unit</t>
  </si>
  <si>
    <t>Average production per unit</t>
  </si>
  <si>
    <t>% usage reduction due to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</si>
</sst>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;[Red]&quot;$&quot;#,##0"/>
    <numFmt numFmtId="165" formatCode="&quot;$&quot;#,##0.00;[Red]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 tint="-0.89999084444715716"/>
      <name val="Calibri"/>
      <scheme val="minor"/>
    </font>
    <font>
      <b/>
      <sz val="14"/>
      <color theme="1"/>
      <name val="Calibri"/>
      <scheme val="minor"/>
    </font>
    <font>
      <b/>
      <sz val="12"/>
      <color theme="2" tint="-0.89999084444715716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b/>
      <sz val="18"/>
      <color theme="2" tint="-0.89999084444715716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8" borderId="2" xfId="0" applyFill="1" applyBorder="1" applyProtection="1">
      <protection locked="0"/>
    </xf>
    <xf numFmtId="0" fontId="6" fillId="8" borderId="3" xfId="0" applyFont="1" applyFill="1" applyBorder="1" applyAlignment="1" applyProtection="1">
      <protection locked="0"/>
    </xf>
    <xf numFmtId="0" fontId="0" fillId="8" borderId="3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8" borderId="5" xfId="0" applyFill="1" applyBorder="1" applyProtection="1">
      <protection locked="0"/>
    </xf>
    <xf numFmtId="0" fontId="6" fillId="8" borderId="0" xfId="0" applyFont="1" applyFill="1" applyBorder="1" applyAlignment="1" applyProtection="1">
      <alignment horizontal="left"/>
      <protection locked="0"/>
    </xf>
    <xf numFmtId="164" fontId="0" fillId="8" borderId="0" xfId="0" quotePrefix="1" applyNumberForma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64" fontId="0" fillId="8" borderId="0" xfId="0" applyNumberFormat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0" xfId="0" applyNumberFormat="1" applyFill="1" applyProtection="1">
      <protection locked="0"/>
    </xf>
    <xf numFmtId="9" fontId="0" fillId="2" borderId="1" xfId="2" applyFont="1" applyFill="1" applyBorder="1" applyProtection="1">
      <protection locked="0"/>
    </xf>
    <xf numFmtId="165" fontId="0" fillId="3" borderId="0" xfId="0" applyNumberFormat="1" applyFill="1" applyProtection="1">
      <protection locked="0"/>
    </xf>
    <xf numFmtId="0" fontId="0" fillId="8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64" fontId="0" fillId="8" borderId="0" xfId="0" applyNumberFormat="1" applyFill="1" applyProtection="1">
      <protection locked="0"/>
    </xf>
    <xf numFmtId="164" fontId="3" fillId="8" borderId="0" xfId="0" applyNumberFormat="1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6" borderId="1" xfId="1" applyNumberFormat="1" applyFont="1" applyFill="1" applyBorder="1" applyProtection="1">
      <protection hidden="1"/>
    </xf>
    <xf numFmtId="164" fontId="0" fillId="6" borderId="1" xfId="0" applyNumberFormat="1" applyFill="1" applyBorder="1" applyProtection="1">
      <protection hidden="1"/>
    </xf>
    <xf numFmtId="165" fontId="0" fillId="6" borderId="1" xfId="0" applyNumberFormat="1" applyFill="1" applyBorder="1" applyProtection="1">
      <protection hidden="1"/>
    </xf>
    <xf numFmtId="10" fontId="0" fillId="6" borderId="1" xfId="2" applyNumberFormat="1" applyFont="1" applyFill="1" applyBorder="1" applyProtection="1">
      <protection hidden="1"/>
    </xf>
    <xf numFmtId="164" fontId="0" fillId="6" borderId="1" xfId="1" applyNumberFormat="1" applyFont="1" applyFill="1" applyBorder="1" applyProtection="1">
      <protection hidden="1"/>
    </xf>
    <xf numFmtId="164" fontId="3" fillId="6" borderId="1" xfId="0" applyNumberFormat="1" applyFont="1" applyFill="1" applyBorder="1" applyProtection="1">
      <protection hidden="1"/>
    </xf>
    <xf numFmtId="10" fontId="0" fillId="6" borderId="1" xfId="0" applyNumberFormat="1" applyFill="1" applyBorder="1" applyProtection="1">
      <protection hidden="1"/>
    </xf>
    <xf numFmtId="9" fontId="3" fillId="7" borderId="0" xfId="2" applyFont="1" applyFill="1" applyBorder="1" applyProtection="1">
      <protection hidden="1"/>
    </xf>
    <xf numFmtId="164" fontId="0" fillId="4" borderId="1" xfId="0" applyNumberFormat="1" applyFill="1" applyBorder="1" applyAlignment="1" applyProtection="1">
      <alignment horizontal="left"/>
      <protection locked="0"/>
    </xf>
    <xf numFmtId="164" fontId="2" fillId="5" borderId="1" xfId="0" applyNumberFormat="1" applyFont="1" applyFill="1" applyBorder="1" applyAlignment="1" applyProtection="1">
      <alignment horizontal="left"/>
      <protection locked="0"/>
    </xf>
    <xf numFmtId="164" fontId="2" fillId="5" borderId="6" xfId="0" applyNumberFormat="1" applyFont="1" applyFill="1" applyBorder="1" applyAlignment="1" applyProtection="1">
      <alignment horizontal="left"/>
      <protection locked="0"/>
    </xf>
    <xf numFmtId="164" fontId="2" fillId="5" borderId="7" xfId="0" applyNumberFormat="1" applyFont="1" applyFill="1" applyBorder="1" applyAlignment="1" applyProtection="1">
      <alignment horizontal="left"/>
      <protection locked="0"/>
    </xf>
    <xf numFmtId="164" fontId="3" fillId="7" borderId="0" xfId="0" applyNumberFormat="1" applyFont="1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left"/>
      <protection locked="0"/>
    </xf>
    <xf numFmtId="0" fontId="3" fillId="7" borderId="0" xfId="0" applyFont="1" applyFill="1" applyBorder="1" applyAlignment="1" applyProtection="1">
      <alignment horizontal="left"/>
      <protection hidden="1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10" fillId="8" borderId="1" xfId="0" applyFont="1" applyFill="1" applyBorder="1" applyAlignment="1" applyProtection="1"/>
    <xf numFmtId="0" fontId="6" fillId="8" borderId="0" xfId="0" applyFont="1" applyFill="1" applyBorder="1" applyAlignment="1" applyProtection="1">
      <alignment horizontal="left"/>
    </xf>
    <xf numFmtId="164" fontId="4" fillId="4" borderId="1" xfId="0" applyNumberFormat="1" applyFont="1" applyFill="1" applyBorder="1" applyProtection="1"/>
    <xf numFmtId="164" fontId="5" fillId="2" borderId="1" xfId="0" applyNumberFormat="1" applyFont="1" applyFill="1" applyBorder="1" applyProtection="1"/>
    <xf numFmtId="164" fontId="5" fillId="6" borderId="1" xfId="0" applyNumberFormat="1" applyFont="1" applyFill="1" applyBorder="1" applyProtection="1"/>
  </cellXfs>
  <cellStyles count="35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topLeftCell="A16" workbookViewId="0">
      <selection activeCell="D30" sqref="D30"/>
    </sheetView>
  </sheetViews>
  <sheetFormatPr baseColWidth="10" defaultRowHeight="15" x14ac:dyDescent="0"/>
  <cols>
    <col min="1" max="1" width="2.83203125" style="6" customWidth="1"/>
    <col min="2" max="2" width="23.33203125" style="6" customWidth="1"/>
    <col min="3" max="3" width="14.33203125" style="6" customWidth="1"/>
    <col min="4" max="4" width="12.6640625" style="6" customWidth="1"/>
    <col min="5" max="5" width="14.33203125" style="6" customWidth="1"/>
    <col min="6" max="6" width="17" style="6" customWidth="1"/>
    <col min="7" max="7" width="15.83203125" style="6" customWidth="1"/>
    <col min="8" max="8" width="12.6640625" style="6" customWidth="1"/>
    <col min="9" max="9" width="2.5" style="6" customWidth="1"/>
    <col min="10" max="10" width="12.6640625" style="6" customWidth="1"/>
    <col min="11" max="16384" width="10.83203125" style="6"/>
  </cols>
  <sheetData>
    <row r="1" spans="1:15" ht="23">
      <c r="A1" s="1"/>
      <c r="B1" s="47" t="s">
        <v>0</v>
      </c>
      <c r="C1" s="2"/>
      <c r="D1" s="3"/>
      <c r="E1" s="3"/>
      <c r="F1" s="3"/>
      <c r="G1" s="3"/>
      <c r="H1" s="3"/>
      <c r="I1" s="4"/>
      <c r="J1" s="5"/>
    </row>
    <row r="2" spans="1:15">
      <c r="A2" s="7"/>
      <c r="B2" s="48"/>
      <c r="C2" s="8"/>
      <c r="D2" s="4"/>
      <c r="E2" s="4"/>
      <c r="F2" s="4"/>
      <c r="G2" s="4"/>
      <c r="H2" s="4"/>
      <c r="I2" s="4"/>
      <c r="J2" s="5"/>
    </row>
    <row r="3" spans="1:15" ht="18">
      <c r="A3" s="7"/>
      <c r="B3" s="49" t="s">
        <v>29</v>
      </c>
      <c r="C3" s="8"/>
      <c r="D3" s="4"/>
      <c r="E3" s="4"/>
      <c r="F3" s="4"/>
      <c r="G3" s="4"/>
      <c r="H3" s="4"/>
      <c r="I3" s="4"/>
      <c r="J3" s="5"/>
    </row>
    <row r="4" spans="1:15" ht="18">
      <c r="A4" s="7"/>
      <c r="B4" s="50" t="s">
        <v>24</v>
      </c>
      <c r="C4" s="8"/>
      <c r="D4" s="4"/>
      <c r="E4" s="4"/>
      <c r="F4" s="4"/>
      <c r="G4" s="4"/>
      <c r="H4" s="4"/>
      <c r="I4" s="4"/>
      <c r="J4" s="5"/>
    </row>
    <row r="5" spans="1:15" ht="18">
      <c r="A5" s="7"/>
      <c r="B5" s="51" t="s">
        <v>23</v>
      </c>
      <c r="C5" s="8"/>
      <c r="D5" s="4"/>
      <c r="E5" s="4"/>
      <c r="F5" s="4"/>
      <c r="G5" s="4"/>
      <c r="H5" s="4"/>
      <c r="I5" s="4"/>
      <c r="J5" s="5"/>
    </row>
    <row r="6" spans="1:15">
      <c r="A6" s="7"/>
      <c r="B6" s="4"/>
      <c r="C6" s="4"/>
      <c r="D6" s="4"/>
      <c r="E6" s="4"/>
      <c r="F6" s="4"/>
      <c r="G6" s="4"/>
      <c r="H6" s="4"/>
      <c r="I6" s="4"/>
      <c r="J6" s="5"/>
    </row>
    <row r="7" spans="1:15">
      <c r="A7" s="7"/>
      <c r="B7" s="44" t="s">
        <v>5</v>
      </c>
      <c r="C7" s="45"/>
      <c r="D7" s="46"/>
      <c r="E7" s="9"/>
      <c r="F7" s="37" t="s">
        <v>25</v>
      </c>
      <c r="G7" s="38"/>
      <c r="H7" s="10"/>
      <c r="I7" s="11"/>
      <c r="J7" s="5"/>
      <c r="L7" s="12"/>
      <c r="M7" s="12"/>
      <c r="N7" s="12"/>
      <c r="O7" s="12"/>
    </row>
    <row r="8" spans="1:15">
      <c r="A8" s="7"/>
      <c r="B8" s="40" t="s">
        <v>9</v>
      </c>
      <c r="C8" s="40"/>
      <c r="D8" s="13">
        <v>25</v>
      </c>
      <c r="E8" s="11"/>
      <c r="F8" s="35" t="s">
        <v>35</v>
      </c>
      <c r="G8" s="35"/>
      <c r="H8" s="14">
        <v>25</v>
      </c>
      <c r="I8" s="11"/>
      <c r="J8" s="5"/>
      <c r="L8" s="12"/>
      <c r="M8" s="15"/>
      <c r="N8" s="12"/>
      <c r="O8" s="12"/>
    </row>
    <row r="9" spans="1:15">
      <c r="A9" s="7"/>
      <c r="B9" s="42" t="s">
        <v>12</v>
      </c>
      <c r="C9" s="43"/>
      <c r="D9" s="14">
        <v>23</v>
      </c>
      <c r="E9" s="11"/>
      <c r="F9" s="35" t="s">
        <v>36</v>
      </c>
      <c r="G9" s="35"/>
      <c r="H9" s="14">
        <v>20</v>
      </c>
      <c r="I9" s="11"/>
      <c r="J9" s="5"/>
      <c r="L9" s="12"/>
      <c r="M9" s="15"/>
      <c r="N9" s="12"/>
      <c r="O9" s="12"/>
    </row>
    <row r="10" spans="1:15">
      <c r="A10" s="7"/>
      <c r="B10" s="40" t="s">
        <v>6</v>
      </c>
      <c r="C10" s="40"/>
      <c r="D10" s="27">
        <v>3</v>
      </c>
      <c r="E10" s="11"/>
      <c r="F10" s="35" t="s">
        <v>39</v>
      </c>
      <c r="G10" s="35"/>
      <c r="H10" s="16">
        <v>0.2</v>
      </c>
      <c r="I10" s="11"/>
      <c r="J10" s="5"/>
      <c r="L10" s="12"/>
      <c r="M10" s="17"/>
      <c r="N10" s="12"/>
      <c r="O10" s="12"/>
    </row>
    <row r="11" spans="1:15">
      <c r="A11" s="7"/>
      <c r="B11" s="40" t="s">
        <v>10</v>
      </c>
      <c r="C11" s="40"/>
      <c r="D11" s="28">
        <f>D8*12</f>
        <v>300</v>
      </c>
      <c r="E11" s="11"/>
      <c r="F11" s="35" t="s">
        <v>37</v>
      </c>
      <c r="G11" s="35"/>
      <c r="H11" s="13">
        <v>3</v>
      </c>
      <c r="I11" s="11"/>
      <c r="J11" s="5"/>
      <c r="L11" s="12"/>
      <c r="M11" s="12"/>
      <c r="N11" s="12"/>
      <c r="O11" s="12"/>
    </row>
    <row r="12" spans="1:15">
      <c r="A12" s="7"/>
      <c r="B12" s="40" t="s">
        <v>11</v>
      </c>
      <c r="C12" s="40"/>
      <c r="D12" s="28">
        <f>D11*D10</f>
        <v>900</v>
      </c>
      <c r="E12" s="11"/>
      <c r="F12" s="35" t="s">
        <v>38</v>
      </c>
      <c r="G12" s="35"/>
      <c r="H12" s="14">
        <v>23.6</v>
      </c>
      <c r="I12" s="11"/>
      <c r="J12" s="5"/>
      <c r="L12" s="12"/>
      <c r="M12" s="12"/>
      <c r="N12" s="12"/>
      <c r="O12" s="12"/>
    </row>
    <row r="13" spans="1:15">
      <c r="A13" s="7"/>
      <c r="B13" s="40" t="s">
        <v>7</v>
      </c>
      <c r="C13" s="40"/>
      <c r="D13" s="28">
        <f>D11*D9</f>
        <v>6900</v>
      </c>
      <c r="E13" s="11"/>
      <c r="F13" s="35" t="s">
        <v>26</v>
      </c>
      <c r="G13" s="35"/>
      <c r="H13" s="28">
        <f>(H11/H12)*(H8*H9*H10)</f>
        <v>12.711864406779661</v>
      </c>
      <c r="I13" s="11"/>
      <c r="J13" s="5"/>
      <c r="L13" s="12"/>
      <c r="M13" s="12"/>
      <c r="N13" s="12"/>
      <c r="O13" s="12"/>
    </row>
    <row r="14" spans="1:15">
      <c r="A14" s="7"/>
      <c r="B14" s="40" t="s">
        <v>8</v>
      </c>
      <c r="C14" s="40"/>
      <c r="D14" s="28">
        <f>D12*D9</f>
        <v>20700</v>
      </c>
      <c r="E14" s="11"/>
      <c r="F14" s="35" t="s">
        <v>27</v>
      </c>
      <c r="G14" s="35"/>
      <c r="H14" s="29">
        <f>H13*D9</f>
        <v>292.37288135593218</v>
      </c>
      <c r="I14" s="11"/>
      <c r="L14" s="12"/>
      <c r="M14" s="12"/>
      <c r="N14" s="12"/>
      <c r="O14" s="12"/>
    </row>
    <row r="15" spans="1:15">
      <c r="A15" s="7"/>
      <c r="B15" s="4"/>
      <c r="C15" s="4"/>
      <c r="D15" s="11"/>
      <c r="E15" s="11"/>
      <c r="F15" s="35" t="s">
        <v>30</v>
      </c>
      <c r="G15" s="35"/>
      <c r="H15" s="28">
        <f>H14*12</f>
        <v>3508.4745762711864</v>
      </c>
      <c r="I15" s="11"/>
      <c r="L15" s="12"/>
      <c r="M15" s="12"/>
      <c r="N15" s="12"/>
      <c r="O15" s="12"/>
    </row>
    <row r="16" spans="1:15">
      <c r="A16" s="7"/>
      <c r="B16" s="18"/>
      <c r="C16" s="18"/>
      <c r="D16" s="18"/>
      <c r="E16" s="11"/>
      <c r="F16" s="18"/>
      <c r="G16" s="18"/>
      <c r="H16" s="18"/>
      <c r="I16" s="11" t="s">
        <v>28</v>
      </c>
      <c r="J16" s="12"/>
      <c r="K16" s="12"/>
      <c r="L16" s="12"/>
      <c r="M16" s="12"/>
      <c r="N16" s="12"/>
      <c r="O16" s="12"/>
    </row>
    <row r="17" spans="1:15">
      <c r="A17" s="7"/>
      <c r="B17" s="19"/>
      <c r="C17" s="20" t="s">
        <v>4</v>
      </c>
      <c r="D17" s="21" t="s">
        <v>1</v>
      </c>
      <c r="E17" s="21" t="s">
        <v>2</v>
      </c>
      <c r="F17" s="21" t="s">
        <v>3</v>
      </c>
      <c r="G17" s="11"/>
      <c r="H17" s="11"/>
      <c r="I17" s="11"/>
      <c r="J17" s="12"/>
      <c r="K17" s="12"/>
      <c r="L17" s="12"/>
      <c r="M17" s="12"/>
      <c r="N17" s="12"/>
      <c r="O17" s="12"/>
    </row>
    <row r="18" spans="1:15">
      <c r="A18" s="4"/>
      <c r="B18" s="22" t="s">
        <v>19</v>
      </c>
      <c r="C18" s="13">
        <v>1028574</v>
      </c>
      <c r="D18" s="13">
        <v>1383856</v>
      </c>
      <c r="E18" s="13">
        <v>1887467</v>
      </c>
      <c r="F18" s="13">
        <v>2587508</v>
      </c>
      <c r="G18" s="18"/>
      <c r="H18" s="18"/>
      <c r="I18" s="11"/>
      <c r="J18" s="12"/>
      <c r="K18" s="12"/>
      <c r="L18" s="12"/>
      <c r="M18" s="12"/>
      <c r="N18" s="12"/>
      <c r="O18" s="12"/>
    </row>
    <row r="19" spans="1:15">
      <c r="A19" s="4"/>
      <c r="B19" s="22" t="s">
        <v>20</v>
      </c>
      <c r="C19" s="30">
        <v>0</v>
      </c>
      <c r="D19" s="30">
        <f>((D18-((1+D28)*C18)))/C18</f>
        <v>1.5412192025075339E-2</v>
      </c>
      <c r="E19" s="30">
        <f>((E18-((1+D28)*D18)))/D18</f>
        <v>3.3918644714478807E-2</v>
      </c>
      <c r="F19" s="30">
        <f>((F18-((1+D28)*E18)))/E18</f>
        <v>4.0889133425908726E-2</v>
      </c>
      <c r="G19" s="11"/>
      <c r="H19" s="11"/>
      <c r="I19" s="11"/>
      <c r="M19" s="12"/>
      <c r="N19" s="12"/>
      <c r="O19" s="12"/>
    </row>
    <row r="20" spans="1:15">
      <c r="A20" s="4"/>
      <c r="B20" s="22" t="s">
        <v>21</v>
      </c>
      <c r="C20" s="31">
        <v>0</v>
      </c>
      <c r="D20" s="28">
        <f>D19*C18</f>
        <v>15852.579999999842</v>
      </c>
      <c r="E20" s="28">
        <f t="shared" ref="E20:F20" si="0">E19*D18</f>
        <v>46938.519999999786</v>
      </c>
      <c r="F20" s="28">
        <f t="shared" si="0"/>
        <v>77176.889999999665</v>
      </c>
      <c r="G20" s="11"/>
      <c r="H20" s="11"/>
      <c r="I20" s="11"/>
      <c r="M20" s="12"/>
      <c r="N20" s="12"/>
      <c r="O20" s="12"/>
    </row>
    <row r="21" spans="1:15">
      <c r="A21" s="4"/>
      <c r="B21" s="22" t="s">
        <v>31</v>
      </c>
      <c r="C21" s="28">
        <v>0</v>
      </c>
      <c r="D21" s="28">
        <f t="shared" ref="D21:F21" si="1">$H$15</f>
        <v>3508.4745762711864</v>
      </c>
      <c r="E21" s="28">
        <f t="shared" si="1"/>
        <v>3508.4745762711864</v>
      </c>
      <c r="F21" s="28">
        <f t="shared" si="1"/>
        <v>3508.4745762711864</v>
      </c>
      <c r="G21" s="11"/>
      <c r="H21" s="11"/>
      <c r="I21" s="11"/>
      <c r="M21" s="12"/>
      <c r="N21" s="12"/>
      <c r="O21" s="12"/>
    </row>
    <row r="22" spans="1:15">
      <c r="A22" s="4"/>
      <c r="B22" s="22" t="s">
        <v>33</v>
      </c>
      <c r="C22" s="28">
        <f>SUM(C20:C21)</f>
        <v>0</v>
      </c>
      <c r="D22" s="28">
        <f t="shared" ref="D22:F22" si="2">SUM(D20:D21)</f>
        <v>19361.054576271028</v>
      </c>
      <c r="E22" s="28">
        <f t="shared" si="2"/>
        <v>50446.994576270969</v>
      </c>
      <c r="F22" s="28">
        <f t="shared" si="2"/>
        <v>80685.364576270847</v>
      </c>
      <c r="G22" s="11"/>
      <c r="H22" s="11"/>
      <c r="I22" s="11"/>
      <c r="M22" s="12"/>
      <c r="N22" s="12"/>
      <c r="O22" s="12"/>
    </row>
    <row r="23" spans="1:15">
      <c r="A23" s="18"/>
      <c r="B23" s="18"/>
      <c r="C23" s="18"/>
      <c r="D23" s="23"/>
      <c r="E23" s="24" t="s">
        <v>34</v>
      </c>
      <c r="F23" s="32">
        <f>SUM(D22:F22)</f>
        <v>150493.41372881283</v>
      </c>
      <c r="G23" s="23"/>
      <c r="H23" s="23"/>
      <c r="I23" s="23" t="s">
        <v>28</v>
      </c>
      <c r="M23" s="12"/>
      <c r="N23" s="12"/>
      <c r="O23" s="12"/>
    </row>
    <row r="24" spans="1:15">
      <c r="A24" s="18"/>
      <c r="B24" s="18"/>
      <c r="C24" s="18"/>
      <c r="D24" s="23"/>
      <c r="E24" s="23"/>
      <c r="F24" s="23"/>
      <c r="G24" s="23"/>
      <c r="H24" s="23"/>
      <c r="I24" s="23"/>
      <c r="M24" s="12"/>
      <c r="N24" s="12"/>
      <c r="O24" s="12"/>
    </row>
    <row r="25" spans="1:15">
      <c r="A25" s="18"/>
      <c r="B25" s="36" t="s">
        <v>13</v>
      </c>
      <c r="C25" s="36"/>
      <c r="D25" s="36"/>
      <c r="E25" s="18"/>
      <c r="F25" s="18"/>
      <c r="G25" s="18"/>
      <c r="H25" s="18"/>
      <c r="I25" s="23"/>
      <c r="M25" s="12"/>
      <c r="N25" s="12"/>
      <c r="O25" s="12"/>
    </row>
    <row r="26" spans="1:15">
      <c r="A26" s="18"/>
      <c r="B26" s="35" t="s">
        <v>14</v>
      </c>
      <c r="C26" s="35"/>
      <c r="D26" s="13">
        <f>C18</f>
        <v>1028574</v>
      </c>
      <c r="E26" s="18"/>
      <c r="F26" s="41" t="s">
        <v>16</v>
      </c>
      <c r="G26" s="41"/>
      <c r="H26" s="34">
        <f>(D22-D13)/D13</f>
        <v>1.805949938590004</v>
      </c>
      <c r="I26" s="23"/>
      <c r="M26" s="12"/>
      <c r="N26" s="12"/>
      <c r="O26" s="12"/>
    </row>
    <row r="27" spans="1:15">
      <c r="A27" s="18"/>
      <c r="B27" s="35" t="s">
        <v>18</v>
      </c>
      <c r="C27" s="35"/>
      <c r="D27" s="13">
        <v>1383856</v>
      </c>
      <c r="E27" s="18"/>
      <c r="F27" s="39" t="s">
        <v>22</v>
      </c>
      <c r="G27" s="39"/>
      <c r="H27" s="34">
        <f>(F23-D14)/D14</f>
        <v>6.2702132236141459</v>
      </c>
      <c r="I27" s="23"/>
      <c r="M27" s="12"/>
      <c r="N27" s="12"/>
      <c r="O27" s="12"/>
    </row>
    <row r="28" spans="1:15">
      <c r="A28" s="18"/>
      <c r="B28" s="35" t="s">
        <v>17</v>
      </c>
      <c r="C28" s="35"/>
      <c r="D28" s="25">
        <v>0.33</v>
      </c>
      <c r="E28" s="18"/>
      <c r="F28" s="23"/>
      <c r="G28" s="23"/>
      <c r="H28" s="23"/>
      <c r="I28" s="23"/>
      <c r="M28" s="12"/>
      <c r="N28" s="12"/>
      <c r="O28" s="12"/>
    </row>
    <row r="29" spans="1:15">
      <c r="A29" s="18"/>
      <c r="B29" s="35" t="s">
        <v>15</v>
      </c>
      <c r="C29" s="35"/>
      <c r="D29" s="33">
        <f>(D27-(D26*(1+D28)))/D26</f>
        <v>1.5412192025075339E-2</v>
      </c>
      <c r="E29" s="23"/>
      <c r="F29" s="18"/>
      <c r="G29" s="18"/>
      <c r="H29" s="18"/>
      <c r="I29" s="23"/>
      <c r="J29" s="12"/>
      <c r="K29" s="12"/>
      <c r="L29" s="12"/>
      <c r="M29" s="12"/>
      <c r="N29" s="12"/>
      <c r="O29" s="12"/>
    </row>
    <row r="30" spans="1:15">
      <c r="A30" s="18"/>
      <c r="B30" s="35" t="s">
        <v>21</v>
      </c>
      <c r="C30" s="35"/>
      <c r="D30" s="28">
        <f>D29*D26</f>
        <v>15852.579999999842</v>
      </c>
      <c r="E30" s="23"/>
      <c r="F30" s="18"/>
      <c r="G30" s="18"/>
      <c r="H30" s="18"/>
      <c r="I30" s="23"/>
      <c r="J30" s="12"/>
      <c r="K30" s="12"/>
      <c r="L30" s="12"/>
      <c r="M30" s="12"/>
      <c r="N30" s="12"/>
      <c r="O30" s="12"/>
    </row>
    <row r="31" spans="1:15">
      <c r="A31" s="18"/>
      <c r="B31" s="35" t="s">
        <v>32</v>
      </c>
      <c r="C31" s="35"/>
      <c r="D31" s="28">
        <f>SUM(D20:F20)</f>
        <v>139967.98999999929</v>
      </c>
      <c r="E31" s="23"/>
      <c r="F31" s="18"/>
      <c r="G31" s="18"/>
      <c r="H31" s="18"/>
      <c r="I31" s="23"/>
      <c r="J31" s="12"/>
      <c r="K31" s="12"/>
      <c r="L31" s="12"/>
      <c r="M31" s="12"/>
      <c r="N31" s="12"/>
      <c r="O31" s="12"/>
    </row>
    <row r="32" spans="1:15">
      <c r="A32" s="18"/>
      <c r="B32" s="18"/>
      <c r="C32" s="18"/>
      <c r="D32" s="23"/>
      <c r="E32" s="23"/>
      <c r="F32" s="18"/>
      <c r="G32" s="18"/>
      <c r="H32" s="18"/>
      <c r="I32" s="23"/>
      <c r="J32" s="12"/>
      <c r="K32" s="12"/>
      <c r="L32" s="12"/>
      <c r="M32" s="12"/>
      <c r="N32" s="12"/>
      <c r="O32" s="12"/>
    </row>
    <row r="33" spans="5:15">
      <c r="E33" s="26"/>
      <c r="I33" s="12"/>
      <c r="J33" s="12"/>
      <c r="K33" s="12"/>
      <c r="L33" s="12"/>
      <c r="M33" s="12"/>
      <c r="N33" s="12"/>
      <c r="O33" s="12"/>
    </row>
  </sheetData>
  <sheetProtection sheet="1" objects="1" scenarios="1"/>
  <mergeCells count="26">
    <mergeCell ref="F7:G7"/>
    <mergeCell ref="F8:G8"/>
    <mergeCell ref="F9:G9"/>
    <mergeCell ref="F10:G10"/>
    <mergeCell ref="B31:C31"/>
    <mergeCell ref="F27:G27"/>
    <mergeCell ref="B13:C13"/>
    <mergeCell ref="B14:C14"/>
    <mergeCell ref="F26:G26"/>
    <mergeCell ref="B9:C9"/>
    <mergeCell ref="B30:C30"/>
    <mergeCell ref="B7:D7"/>
    <mergeCell ref="B8:C8"/>
    <mergeCell ref="B10:C10"/>
    <mergeCell ref="B11:C11"/>
    <mergeCell ref="B12:C12"/>
    <mergeCell ref="B25:D25"/>
    <mergeCell ref="B26:C26"/>
    <mergeCell ref="B27:C27"/>
    <mergeCell ref="B28:C28"/>
    <mergeCell ref="B29:C29"/>
    <mergeCell ref="F11:G11"/>
    <mergeCell ref="F12:G12"/>
    <mergeCell ref="F13:G13"/>
    <mergeCell ref="F14:G14"/>
    <mergeCell ref="F15:G15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Valeriana</dc:creator>
  <cp:lastModifiedBy>Vania Valeriana</cp:lastModifiedBy>
  <dcterms:created xsi:type="dcterms:W3CDTF">2017-01-03T23:21:28Z</dcterms:created>
  <dcterms:modified xsi:type="dcterms:W3CDTF">2017-01-10T21:43:24Z</dcterms:modified>
</cp:coreProperties>
</file>